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Hoja1!$B$1:$K$48</definedName>
  </definedNames>
  <calcPr calcId="144525"/>
</workbook>
</file>

<file path=xl/calcChain.xml><?xml version="1.0" encoding="utf-8"?>
<calcChain xmlns="http://schemas.openxmlformats.org/spreadsheetml/2006/main">
  <c r="F45" i="1" l="1"/>
  <c r="K45" i="1" s="1"/>
  <c r="K44" i="1" s="1"/>
  <c r="J44" i="1"/>
  <c r="I44" i="1"/>
  <c r="H44" i="1"/>
  <c r="G44" i="1"/>
  <c r="F44" i="1"/>
  <c r="E44" i="1"/>
  <c r="D44" i="1"/>
  <c r="F43" i="1"/>
  <c r="K43" i="1" s="1"/>
  <c r="K42" i="1" s="1"/>
  <c r="J42" i="1"/>
  <c r="I42" i="1"/>
  <c r="H42" i="1"/>
  <c r="G42" i="1"/>
  <c r="E42" i="1"/>
  <c r="D42" i="1"/>
  <c r="F41" i="1"/>
  <c r="K41" i="1" s="1"/>
  <c r="F40" i="1"/>
  <c r="K40" i="1" s="1"/>
  <c r="K39" i="1"/>
  <c r="F39" i="1"/>
  <c r="F38" i="1"/>
  <c r="K38" i="1" s="1"/>
  <c r="J37" i="1"/>
  <c r="I37" i="1"/>
  <c r="H37" i="1"/>
  <c r="G37" i="1"/>
  <c r="E37" i="1"/>
  <c r="D37" i="1"/>
  <c r="F36" i="1"/>
  <c r="K36" i="1" s="1"/>
  <c r="K35" i="1" s="1"/>
  <c r="J35" i="1"/>
  <c r="I35" i="1"/>
  <c r="H35" i="1"/>
  <c r="G35" i="1"/>
  <c r="E35" i="1"/>
  <c r="F35" i="1" s="1"/>
  <c r="D35" i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K27" i="1"/>
  <c r="F27" i="1"/>
  <c r="F26" i="1"/>
  <c r="K26" i="1" s="1"/>
  <c r="J25" i="1"/>
  <c r="I25" i="1"/>
  <c r="H25" i="1"/>
  <c r="G25" i="1"/>
  <c r="E25" i="1"/>
  <c r="D25" i="1"/>
  <c r="F25" i="1" s="1"/>
  <c r="K25" i="1" s="1"/>
  <c r="F24" i="1"/>
  <c r="K24" i="1" s="1"/>
  <c r="F23" i="1"/>
  <c r="K23" i="1" s="1"/>
  <c r="K22" i="1"/>
  <c r="F22" i="1"/>
  <c r="F21" i="1"/>
  <c r="K21" i="1" s="1"/>
  <c r="F20" i="1"/>
  <c r="K20" i="1" s="1"/>
  <c r="F19" i="1"/>
  <c r="K19" i="1" s="1"/>
  <c r="F18" i="1"/>
  <c r="K18" i="1" s="1"/>
  <c r="F17" i="1"/>
  <c r="K17" i="1" s="1"/>
  <c r="J16" i="1"/>
  <c r="I16" i="1"/>
  <c r="H16" i="1"/>
  <c r="G16" i="1"/>
  <c r="E16" i="1"/>
  <c r="D16" i="1"/>
  <c r="F16" i="1" s="1"/>
  <c r="F15" i="1"/>
  <c r="K15" i="1" s="1"/>
  <c r="F14" i="1"/>
  <c r="K14" i="1" s="1"/>
  <c r="F13" i="1"/>
  <c r="K13" i="1" s="1"/>
  <c r="F12" i="1"/>
  <c r="K12" i="1" s="1"/>
  <c r="F11" i="1"/>
  <c r="K11" i="1" s="1"/>
  <c r="J10" i="1"/>
  <c r="J46" i="1" s="1"/>
  <c r="I10" i="1"/>
  <c r="I46" i="1" s="1"/>
  <c r="H10" i="1"/>
  <c r="G10" i="1"/>
  <c r="E10" i="1"/>
  <c r="E46" i="1" s="1"/>
  <c r="D10" i="1"/>
  <c r="F10" i="1" l="1"/>
  <c r="K10" i="1" s="1"/>
  <c r="G46" i="1"/>
  <c r="K16" i="1"/>
  <c r="K37" i="1"/>
  <c r="D46" i="1"/>
  <c r="H46" i="1"/>
  <c r="K46" i="1"/>
  <c r="F37" i="1"/>
  <c r="F42" i="1"/>
  <c r="F46" i="1" l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<sst xmlns="http://schemas.openxmlformats.org/spreadsheetml/2006/main" count="55" uniqueCount="55">
  <si>
    <t>ESTADO ANALÍTICO DEL EJERCICIO DEL PRESUPUESTO DE EGRESOS</t>
  </si>
  <si>
    <t>CLASIFICACIÓN POR OBJETO DEL GASTO (CAPÍTULO Y CONCEPTO)</t>
  </si>
  <si>
    <t>DEL 01 DE ENERO AL 31 DE DICIEMBRE DE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</si>
  <si>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</si>
  <si>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</si>
  <si>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</si>
  <si>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</si>
  <si>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</si>
  <si>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</si>
  <si>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</si>
  <si>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</si>
  <si>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</si>
  <si>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</si>
  <si>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</si>
  <si>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</si>
  <si>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</si>
  <si>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</si>
  <si>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</si>
  <si>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</si>
  <si>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</si>
  <si>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</si>
  <si>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</si>
  <si>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</si>
  <si>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</si>
  <si>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</si>
  <si>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</si>
  <si>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</si>
  <si>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</si>
  <si>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</si>
  <si>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</si>
  <si>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</si>
  <si>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</si>
  <si>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</si>
  <si>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</si>
  <si>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</si>
  <si>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</si>
  <si>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</si>
  <si>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</si>
  <si>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</si>
  <si>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</si>
  <si>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</si>
  <si>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</si>
  <si>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</si>
  <si>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</si>
  <si>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</si>
  <si>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</si>
  <si>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</si>
  <si>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</si>
  <si>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</si>
  <si>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 xml:space="preserve">Inversión Pública 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</si>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</sst>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43" fontId="5" fillId="0" borderId="4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3" fillId="0" borderId="7" xfId="0" applyNumberFormat="1" applyFont="1" applyFill="1" applyBorder="1"/>
    <xf numFmtId="43" fontId="3" fillId="0" borderId="7" xfId="1" applyFont="1" applyFill="1" applyBorder="1"/>
    <xf numFmtId="4" fontId="3" fillId="0" borderId="0" xfId="0" applyNumberFormat="1" applyFont="1"/>
    <xf numFmtId="4" fontId="3" fillId="0" borderId="0" xfId="0" applyNumberFormat="1" applyFont="1" applyFill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4" fontId="0" fillId="0" borderId="0" xfId="0" applyNumberFormat="1"/>
    <xf numFmtId="43" fontId="5" fillId="0" borderId="7" xfId="1" applyFont="1" applyFill="1" applyBorder="1"/>
    <xf numFmtId="0" fontId="3" fillId="0" borderId="0" xfId="0" applyFont="1" applyFill="1"/>
    <xf numFmtId="4" fontId="0" fillId="0" borderId="7" xfId="0" applyNumberFormat="1" applyBorder="1"/>
    <xf numFmtId="43" fontId="3" fillId="0" borderId="0" xfId="0" applyNumberFormat="1" applyFont="1"/>
    <xf numFmtId="43" fontId="5" fillId="0" borderId="0" xfId="1" applyFont="1" applyFill="1" applyBorder="1"/>
    <xf numFmtId="4" fontId="5" fillId="0" borderId="7" xfId="0" applyNumberFormat="1" applyFont="1" applyFill="1" applyBorder="1"/>
    <xf numFmtId="4" fontId="5" fillId="0" borderId="0" xfId="0" applyNumberFormat="1" applyFont="1" applyFill="1" applyBorder="1"/>
    <xf numFmtId="4" fontId="3" fillId="0" borderId="9" xfId="0" applyNumberFormat="1" applyFont="1" applyFill="1" applyBorder="1"/>
    <xf numFmtId="0" fontId="5" fillId="3" borderId="0" xfId="0" applyFont="1" applyFill="1"/>
    <xf numFmtId="0" fontId="5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workbookViewId="0">
      <selection activeCell="C52" sqref="C52"/>
    </sheetView>
  </sheetViews>
  <sheetFormatPr baseColWidth="10" defaultColWidth="11.44140625" defaultRowHeight="13.2" x14ac:dyDescent="0.25"/>
  <cols>
    <col min="1" max="1" width="2.44140625" style="2" customWidth="1"/>
    <col min="2" max="2" width="4.5546875" style="3" customWidth="1"/>
    <col min="3" max="3" width="48.109375" style="3" bestFit="1" customWidth="1"/>
    <col min="4" max="4" width="14.6640625" style="3" customWidth="1"/>
    <col min="5" max="5" width="14.5546875" style="3" customWidth="1"/>
    <col min="6" max="6" width="16.33203125" style="3" customWidth="1"/>
    <col min="7" max="7" width="15.44140625" style="3" customWidth="1"/>
    <col min="8" max="8" width="14.5546875" style="3" customWidth="1"/>
    <col min="9" max="10" width="15" style="3" customWidth="1"/>
    <col min="11" max="11" width="14.44140625" style="3" customWidth="1"/>
    <col min="12" max="12" width="3.6640625" style="2" customWidth="1"/>
    <col min="13" max="13" width="13.109375" style="3" bestFit="1" customWidth="1"/>
    <col min="14" max="14" width="12.6640625" style="3" bestFit="1" customWidth="1"/>
    <col min="15" max="16384" width="11.44140625" style="3"/>
  </cols>
  <sheetData>
    <row r="1" spans="2:14" s="3" customFormat="1" ht="14.2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4.25" customHeight="1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4.25" customHeight="1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2" customFormat="1" ht="6.75" customHeight="1" x14ac:dyDescent="0.25"/>
    <row r="5" spans="2:14" s="2" customFormat="1" ht="18" customHeight="1" x14ac:dyDescent="0.25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4" s="2" customFormat="1" ht="6.75" customHeight="1" x14ac:dyDescent="0.25"/>
    <row r="7" spans="2:14" s="3" customFormat="1" x14ac:dyDescent="0.25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  <c r="L7" s="2"/>
    </row>
    <row r="8" spans="2:14" s="3" customFormat="1" ht="26.4" x14ac:dyDescent="0.25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  <c r="L8" s="2"/>
    </row>
    <row r="9" spans="2:14" s="3" customFormat="1" ht="11.25" customHeight="1" x14ac:dyDescent="0.25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  <c r="L9" s="2"/>
    </row>
    <row r="10" spans="2:14" s="3" customFormat="1" x14ac:dyDescent="0.25">
      <c r="B10" s="10" t="s">
        <v>17</v>
      </c>
      <c r="C10" s="11"/>
      <c r="D10" s="12">
        <f>SUM(D11:D15)</f>
        <v>25768622.27</v>
      </c>
      <c r="E10" s="13">
        <f>SUM(E11:E15)</f>
        <v>13009576.440000001</v>
      </c>
      <c r="F10" s="12">
        <f>+D10+E10</f>
        <v>38778198.710000001</v>
      </c>
      <c r="G10" s="12">
        <f>SUM(G11:G15)</f>
        <v>38579191.219999999</v>
      </c>
      <c r="H10" s="12">
        <f>SUM(H11:H15)</f>
        <v>38579191.219999999</v>
      </c>
      <c r="I10" s="12">
        <f>SUM(I11:I15)</f>
        <v>38579191.219999999</v>
      </c>
      <c r="J10" s="12">
        <f>SUM(J11:J15)</f>
        <v>38579191.219999999</v>
      </c>
      <c r="K10" s="12">
        <f>+F10-H10</f>
        <v>199007.49000000209</v>
      </c>
      <c r="L10" s="2"/>
    </row>
    <row r="11" spans="2:14" s="3" customFormat="1" ht="14.4" customHeight="1" x14ac:dyDescent="0.25">
      <c r="B11" s="14"/>
      <c r="C11" s="15" t="s">
        <v>18</v>
      </c>
      <c r="D11" s="16">
        <v>14495515.550000001</v>
      </c>
      <c r="E11" s="17">
        <v>4691397.2</v>
      </c>
      <c r="F11" s="16">
        <f>+D11+E11</f>
        <v>19186912.75</v>
      </c>
      <c r="G11" s="16">
        <v>19186912.75</v>
      </c>
      <c r="H11" s="16">
        <v>19186912.75</v>
      </c>
      <c r="I11" s="16">
        <v>19186912.75</v>
      </c>
      <c r="J11" s="16">
        <v>19186912.75</v>
      </c>
      <c r="K11" s="16">
        <f>+F11-H11</f>
        <v>0</v>
      </c>
      <c r="L11" s="2"/>
      <c r="M11" s="18"/>
      <c r="N11" s="18"/>
    </row>
    <row r="12" spans="2:14" s="3" customFormat="1" ht="14.4" customHeight="1" x14ac:dyDescent="0.25">
      <c r="B12" s="14"/>
      <c r="C12" s="15" t="s">
        <v>19</v>
      </c>
      <c r="D12" s="16">
        <v>4638947.82</v>
      </c>
      <c r="E12" s="17">
        <v>2179462.92</v>
      </c>
      <c r="F12" s="16">
        <f t="shared" ref="F12:F24" si="0">+D12+E12</f>
        <v>6818410.7400000002</v>
      </c>
      <c r="G12" s="16">
        <v>6818410.7400000002</v>
      </c>
      <c r="H12" s="16">
        <v>6818410.7400000002</v>
      </c>
      <c r="I12" s="16">
        <v>6818410.7400000002</v>
      </c>
      <c r="J12" s="16">
        <v>6818410.7400000002</v>
      </c>
      <c r="K12" s="16">
        <f t="shared" ref="K12:K24" si="1">+F12-H12</f>
        <v>0</v>
      </c>
      <c r="L12" s="2"/>
      <c r="N12" s="18"/>
    </row>
    <row r="13" spans="2:14" s="3" customFormat="1" ht="14.4" customHeight="1" x14ac:dyDescent="0.25">
      <c r="B13" s="14"/>
      <c r="C13" s="15" t="s">
        <v>20</v>
      </c>
      <c r="D13" s="16">
        <v>682782.34</v>
      </c>
      <c r="E13" s="19">
        <v>2985459.99</v>
      </c>
      <c r="F13" s="16">
        <f t="shared" si="0"/>
        <v>3668242.33</v>
      </c>
      <c r="G13" s="16">
        <v>3593232.47</v>
      </c>
      <c r="H13" s="16">
        <v>3593232.47</v>
      </c>
      <c r="I13" s="16">
        <v>3593232.47</v>
      </c>
      <c r="J13" s="16">
        <v>3593232.47</v>
      </c>
      <c r="K13" s="16">
        <f t="shared" si="1"/>
        <v>75009.85999999987</v>
      </c>
      <c r="L13" s="2"/>
    </row>
    <row r="14" spans="2:14" s="3" customFormat="1" ht="14.4" customHeight="1" x14ac:dyDescent="0.25">
      <c r="B14" s="14"/>
      <c r="C14" s="15" t="s">
        <v>21</v>
      </c>
      <c r="D14" s="16">
        <v>2242576.02</v>
      </c>
      <c r="E14" s="19">
        <v>1760980.12</v>
      </c>
      <c r="F14" s="16">
        <f t="shared" si="0"/>
        <v>4003556.14</v>
      </c>
      <c r="G14" s="16">
        <v>4000924.35</v>
      </c>
      <c r="H14" s="16">
        <v>4000924.35</v>
      </c>
      <c r="I14" s="16">
        <v>4000924.35</v>
      </c>
      <c r="J14" s="16">
        <v>4000924.35</v>
      </c>
      <c r="K14" s="16">
        <f t="shared" si="1"/>
        <v>2631.7900000000373</v>
      </c>
      <c r="L14" s="2"/>
    </row>
    <row r="15" spans="2:14" s="3" customFormat="1" ht="14.4" customHeight="1" x14ac:dyDescent="0.25">
      <c r="B15" s="14"/>
      <c r="C15" s="15" t="s">
        <v>22</v>
      </c>
      <c r="D15" s="16">
        <v>3708800.54</v>
      </c>
      <c r="E15" s="17">
        <v>1392276.21</v>
      </c>
      <c r="F15" s="16">
        <f t="shared" si="0"/>
        <v>5101076.75</v>
      </c>
      <c r="G15" s="16">
        <v>4979710.91</v>
      </c>
      <c r="H15" s="16">
        <v>4979710.91</v>
      </c>
      <c r="I15" s="16">
        <v>4979710.91</v>
      </c>
      <c r="J15" s="16">
        <v>4979710.91</v>
      </c>
      <c r="K15" s="16">
        <f t="shared" si="1"/>
        <v>121365.83999999985</v>
      </c>
      <c r="L15" s="2"/>
    </row>
    <row r="16" spans="2:14" s="3" customFormat="1" x14ac:dyDescent="0.25">
      <c r="B16" s="20" t="s">
        <v>23</v>
      </c>
      <c r="C16" s="21"/>
      <c r="D16" s="22">
        <f>SUM(D17:D24)</f>
        <v>1725206.8299999998</v>
      </c>
      <c r="E16" s="23">
        <f>SUM(E17:E24)</f>
        <v>641190.29999999993</v>
      </c>
      <c r="F16" s="22">
        <f>+D16+E16</f>
        <v>2366397.13</v>
      </c>
      <c r="G16" s="22">
        <f>SUM(G17:G24)</f>
        <v>2154394.4699999997</v>
      </c>
      <c r="H16" s="22">
        <f>SUM(H17:H24)</f>
        <v>2154394.4699999997</v>
      </c>
      <c r="I16" s="22">
        <f>SUM(I17:I24)</f>
        <v>2154394.4699999997</v>
      </c>
      <c r="J16" s="24">
        <f>SUM(J17:J24)</f>
        <v>2134092.89</v>
      </c>
      <c r="K16" s="22">
        <f t="shared" si="1"/>
        <v>212002.66000000015</v>
      </c>
      <c r="L16" s="2"/>
    </row>
    <row r="17" spans="2:13" s="3" customFormat="1" ht="14.4" x14ac:dyDescent="0.3">
      <c r="B17" s="25"/>
      <c r="C17" s="26" t="s">
        <v>24</v>
      </c>
      <c r="D17" s="16">
        <v>376730.84</v>
      </c>
      <c r="E17" s="27">
        <v>106974.82</v>
      </c>
      <c r="F17" s="16">
        <f t="shared" si="0"/>
        <v>483705.66000000003</v>
      </c>
      <c r="G17" s="16">
        <v>416023.93</v>
      </c>
      <c r="H17" s="16">
        <v>416023.93</v>
      </c>
      <c r="I17" s="16">
        <v>416023.93</v>
      </c>
      <c r="J17" s="16">
        <v>411110.17</v>
      </c>
      <c r="K17" s="16">
        <f t="shared" si="1"/>
        <v>67681.73000000004</v>
      </c>
      <c r="L17" s="2"/>
      <c r="M17" s="18"/>
    </row>
    <row r="18" spans="2:13" s="3" customFormat="1" ht="14.4" x14ac:dyDescent="0.3">
      <c r="B18" s="25"/>
      <c r="C18" s="26" t="s">
        <v>25</v>
      </c>
      <c r="D18" s="16">
        <v>56847.48</v>
      </c>
      <c r="E18" s="27">
        <v>62300.49</v>
      </c>
      <c r="F18" s="16">
        <f t="shared" si="0"/>
        <v>119147.97</v>
      </c>
      <c r="G18" s="17">
        <v>119147.97</v>
      </c>
      <c r="H18" s="17">
        <v>119147.97</v>
      </c>
      <c r="I18" s="17">
        <v>119147.97</v>
      </c>
      <c r="J18" s="17">
        <v>119147.97</v>
      </c>
      <c r="K18" s="16">
        <f t="shared" si="1"/>
        <v>0</v>
      </c>
      <c r="L18" s="2"/>
    </row>
    <row r="19" spans="2:13" s="29" customFormat="1" x14ac:dyDescent="0.25">
      <c r="B19" s="25"/>
      <c r="C19" s="26" t="s">
        <v>26</v>
      </c>
      <c r="D19" s="28">
        <v>0</v>
      </c>
      <c r="E19" s="28">
        <v>98</v>
      </c>
      <c r="F19" s="16">
        <f t="shared" si="0"/>
        <v>98</v>
      </c>
      <c r="G19" s="17">
        <v>98</v>
      </c>
      <c r="H19" s="17">
        <v>98</v>
      </c>
      <c r="I19" s="17">
        <v>98</v>
      </c>
      <c r="J19" s="17">
        <v>98</v>
      </c>
      <c r="K19" s="16">
        <f t="shared" si="1"/>
        <v>0</v>
      </c>
    </row>
    <row r="20" spans="2:13" s="3" customFormat="1" ht="14.4" x14ac:dyDescent="0.3">
      <c r="B20" s="25"/>
      <c r="C20" s="26" t="s">
        <v>27</v>
      </c>
      <c r="D20" s="16">
        <v>262326.08</v>
      </c>
      <c r="E20" s="27">
        <v>85628.84</v>
      </c>
      <c r="F20" s="16">
        <f t="shared" si="0"/>
        <v>347954.92000000004</v>
      </c>
      <c r="G20" s="16">
        <v>345436.98</v>
      </c>
      <c r="H20" s="16">
        <v>345436.98</v>
      </c>
      <c r="I20" s="16">
        <v>345436.98</v>
      </c>
      <c r="J20" s="16">
        <v>345436.98</v>
      </c>
      <c r="K20" s="16">
        <f t="shared" si="1"/>
        <v>2517.9400000000605</v>
      </c>
      <c r="L20" s="2"/>
    </row>
    <row r="21" spans="2:13" s="3" customFormat="1" ht="14.4" x14ac:dyDescent="0.3">
      <c r="B21" s="25"/>
      <c r="C21" s="26" t="s">
        <v>28</v>
      </c>
      <c r="D21" s="16">
        <v>135899.44</v>
      </c>
      <c r="E21" s="27">
        <v>9954.0400000000009</v>
      </c>
      <c r="F21" s="16">
        <f t="shared" si="0"/>
        <v>145853.48000000001</v>
      </c>
      <c r="G21" s="16">
        <v>124056.03</v>
      </c>
      <c r="H21" s="16">
        <v>124056.03</v>
      </c>
      <c r="I21" s="16">
        <v>124056.03</v>
      </c>
      <c r="J21" s="16">
        <v>124056.03</v>
      </c>
      <c r="K21" s="16">
        <f t="shared" si="1"/>
        <v>21797.450000000012</v>
      </c>
      <c r="L21" s="2"/>
    </row>
    <row r="22" spans="2:13" s="3" customFormat="1" ht="14.4" x14ac:dyDescent="0.3">
      <c r="B22" s="25"/>
      <c r="C22" s="26" t="s">
        <v>29</v>
      </c>
      <c r="D22" s="16">
        <v>267053.59999999998</v>
      </c>
      <c r="E22" s="27">
        <v>335935.47</v>
      </c>
      <c r="F22" s="16">
        <f t="shared" si="0"/>
        <v>602989.06999999995</v>
      </c>
      <c r="G22" s="16">
        <v>543432.47</v>
      </c>
      <c r="H22" s="16">
        <v>543432.47</v>
      </c>
      <c r="I22" s="16">
        <v>543432.47</v>
      </c>
      <c r="J22" s="16">
        <v>543432.47</v>
      </c>
      <c r="K22" s="16">
        <f t="shared" si="1"/>
        <v>59556.599999999977</v>
      </c>
      <c r="L22" s="2"/>
    </row>
    <row r="23" spans="2:13" s="3" customFormat="1" ht="14.4" x14ac:dyDescent="0.3">
      <c r="B23" s="25"/>
      <c r="C23" s="26" t="s">
        <v>30</v>
      </c>
      <c r="D23" s="16">
        <v>276751.2</v>
      </c>
      <c r="E23" s="27">
        <v>-122771.02</v>
      </c>
      <c r="F23" s="16">
        <f t="shared" si="0"/>
        <v>153980.18</v>
      </c>
      <c r="G23" s="16">
        <v>144462.59</v>
      </c>
      <c r="H23" s="16">
        <v>144462.59</v>
      </c>
      <c r="I23" s="16">
        <v>144462.59</v>
      </c>
      <c r="J23" s="16">
        <v>144462.59</v>
      </c>
      <c r="K23" s="16">
        <f t="shared" si="1"/>
        <v>9517.5899999999965</v>
      </c>
      <c r="L23" s="2"/>
    </row>
    <row r="24" spans="2:13" s="3" customFormat="1" ht="14.4" x14ac:dyDescent="0.3">
      <c r="B24" s="14"/>
      <c r="C24" s="26" t="s">
        <v>31</v>
      </c>
      <c r="D24" s="16">
        <v>349598.19</v>
      </c>
      <c r="E24" s="27">
        <v>163069.66</v>
      </c>
      <c r="F24" s="16">
        <f t="shared" si="0"/>
        <v>512667.85</v>
      </c>
      <c r="G24" s="16">
        <v>461736.5</v>
      </c>
      <c r="H24" s="16">
        <v>461736.5</v>
      </c>
      <c r="I24" s="16">
        <v>461736.5</v>
      </c>
      <c r="J24" s="16">
        <v>446348.68</v>
      </c>
      <c r="K24" s="16">
        <f t="shared" si="1"/>
        <v>50931.349999999977</v>
      </c>
      <c r="L24" s="2"/>
    </row>
    <row r="25" spans="2:13" s="3" customFormat="1" x14ac:dyDescent="0.25">
      <c r="B25" s="20" t="s">
        <v>32</v>
      </c>
      <c r="C25" s="21"/>
      <c r="D25" s="22">
        <f>SUBTOTAL(9,D26:D34)</f>
        <v>6652315.7999999998</v>
      </c>
      <c r="E25" s="22">
        <f>SUBTOTAL(9,E26:E34)</f>
        <v>2380163.6</v>
      </c>
      <c r="F25" s="22">
        <f>+D25+E25</f>
        <v>9032479.4000000004</v>
      </c>
      <c r="G25" s="22">
        <f t="shared" ref="G25" si="2">SUM(G26:G34)</f>
        <v>8826507.6500000004</v>
      </c>
      <c r="H25" s="22">
        <f t="shared" ref="H25:J25" si="3">SUM(H26:H34)</f>
        <v>8826507.6500000004</v>
      </c>
      <c r="I25" s="22">
        <f t="shared" si="3"/>
        <v>8826507.6500000004</v>
      </c>
      <c r="J25" s="24">
        <f t="shared" si="3"/>
        <v>8780107.6500000004</v>
      </c>
      <c r="K25" s="22">
        <f>+F25-H25</f>
        <v>205971.75</v>
      </c>
      <c r="L25" s="2"/>
    </row>
    <row r="26" spans="2:13" s="3" customFormat="1" x14ac:dyDescent="0.25">
      <c r="B26" s="14"/>
      <c r="C26" s="26" t="s">
        <v>33</v>
      </c>
      <c r="D26" s="16">
        <v>749128.44</v>
      </c>
      <c r="E26" s="17">
        <v>399473.03</v>
      </c>
      <c r="F26" s="16">
        <f>+D26+E26</f>
        <v>1148601.47</v>
      </c>
      <c r="G26" s="16">
        <v>1121434.79</v>
      </c>
      <c r="H26" s="16">
        <v>1121434.79</v>
      </c>
      <c r="I26" s="16">
        <v>1121434.79</v>
      </c>
      <c r="J26" s="16">
        <v>1121434.79</v>
      </c>
      <c r="K26" s="16">
        <f>+F26-H26</f>
        <v>27166.679999999935</v>
      </c>
      <c r="L26" s="2"/>
    </row>
    <row r="27" spans="2:13" s="3" customFormat="1" x14ac:dyDescent="0.25">
      <c r="B27" s="14"/>
      <c r="C27" s="26" t="s">
        <v>34</v>
      </c>
      <c r="D27" s="16">
        <v>468500</v>
      </c>
      <c r="E27" s="19">
        <v>60405.35</v>
      </c>
      <c r="F27" s="16">
        <f t="shared" ref="F27:F34" si="4">+D27+E27</f>
        <v>528905.35</v>
      </c>
      <c r="G27" s="16">
        <v>426656.25</v>
      </c>
      <c r="H27" s="16">
        <v>426656.25</v>
      </c>
      <c r="I27" s="16">
        <v>426656.25</v>
      </c>
      <c r="J27" s="16">
        <v>426656.25</v>
      </c>
      <c r="K27" s="16">
        <f>+F27-H27</f>
        <v>102249.09999999998</v>
      </c>
      <c r="L27" s="2"/>
    </row>
    <row r="28" spans="2:13" s="3" customFormat="1" x14ac:dyDescent="0.25">
      <c r="B28" s="14"/>
      <c r="C28" s="26" t="s">
        <v>35</v>
      </c>
      <c r="D28" s="16">
        <v>1545363</v>
      </c>
      <c r="E28" s="19">
        <v>670550.6</v>
      </c>
      <c r="F28" s="16">
        <f t="shared" si="4"/>
        <v>2215913.6</v>
      </c>
      <c r="G28" s="16">
        <v>2185165.1800000002</v>
      </c>
      <c r="H28" s="16">
        <v>2185165.1800000002</v>
      </c>
      <c r="I28" s="16">
        <v>2185165.1800000002</v>
      </c>
      <c r="J28" s="16">
        <v>2185165.1800000002</v>
      </c>
      <c r="K28" s="16">
        <f t="shared" ref="K28:K45" si="5">+F28-H28</f>
        <v>30748.419999999925</v>
      </c>
      <c r="L28" s="2"/>
    </row>
    <row r="29" spans="2:13" s="3" customFormat="1" x14ac:dyDescent="0.25">
      <c r="B29" s="14"/>
      <c r="C29" s="26" t="s">
        <v>36</v>
      </c>
      <c r="D29" s="16">
        <v>601781.41</v>
      </c>
      <c r="E29" s="19">
        <v>-131461.13</v>
      </c>
      <c r="F29" s="16">
        <f t="shared" si="4"/>
        <v>470320.28</v>
      </c>
      <c r="G29" s="16">
        <v>460182.74</v>
      </c>
      <c r="H29" s="16">
        <v>460182.74</v>
      </c>
      <c r="I29" s="16">
        <v>460182.74</v>
      </c>
      <c r="J29" s="16">
        <v>460182.74</v>
      </c>
      <c r="K29" s="16">
        <f t="shared" si="5"/>
        <v>10137.540000000037</v>
      </c>
      <c r="L29" s="2"/>
    </row>
    <row r="30" spans="2:13" s="3" customFormat="1" x14ac:dyDescent="0.25">
      <c r="B30" s="14"/>
      <c r="C30" s="26" t="s">
        <v>37</v>
      </c>
      <c r="D30" s="16">
        <v>1908128.52</v>
      </c>
      <c r="E30" s="19">
        <v>1121685.54</v>
      </c>
      <c r="F30" s="16">
        <f t="shared" si="4"/>
        <v>3029814.06</v>
      </c>
      <c r="G30" s="16">
        <v>3029814.06</v>
      </c>
      <c r="H30" s="16">
        <v>3029814.06</v>
      </c>
      <c r="I30" s="16">
        <v>3029814.06</v>
      </c>
      <c r="J30" s="16">
        <v>2983414.06</v>
      </c>
      <c r="K30" s="16">
        <f t="shared" si="5"/>
        <v>0</v>
      </c>
      <c r="L30" s="2"/>
    </row>
    <row r="31" spans="2:13" s="3" customFormat="1" x14ac:dyDescent="0.25">
      <c r="B31" s="14"/>
      <c r="C31" s="26" t="s">
        <v>38</v>
      </c>
      <c r="D31" s="16">
        <v>209747.4</v>
      </c>
      <c r="E31" s="17">
        <v>104764.44</v>
      </c>
      <c r="F31" s="16">
        <f t="shared" si="4"/>
        <v>314511.83999999997</v>
      </c>
      <c r="G31" s="17">
        <v>314511.84000000003</v>
      </c>
      <c r="H31" s="17">
        <v>314511.84000000003</v>
      </c>
      <c r="I31" s="17">
        <v>314511.84000000003</v>
      </c>
      <c r="J31" s="17">
        <v>314511.84000000003</v>
      </c>
      <c r="K31" s="16">
        <f t="shared" si="5"/>
        <v>0</v>
      </c>
      <c r="L31" s="2"/>
    </row>
    <row r="32" spans="2:13" s="3" customFormat="1" x14ac:dyDescent="0.25">
      <c r="B32" s="14"/>
      <c r="C32" s="26" t="s">
        <v>39</v>
      </c>
      <c r="D32" s="16">
        <v>185051.92</v>
      </c>
      <c r="E32" s="19">
        <v>52766.57</v>
      </c>
      <c r="F32" s="16">
        <f t="shared" si="4"/>
        <v>237818.49000000002</v>
      </c>
      <c r="G32" s="16">
        <v>237693.36</v>
      </c>
      <c r="H32" s="16">
        <v>237693.36</v>
      </c>
      <c r="I32" s="16">
        <v>237693.36</v>
      </c>
      <c r="J32" s="16">
        <v>237693.36</v>
      </c>
      <c r="K32" s="16">
        <f t="shared" si="5"/>
        <v>125.13000000003376</v>
      </c>
      <c r="L32" s="2"/>
    </row>
    <row r="33" spans="1:14" x14ac:dyDescent="0.25">
      <c r="B33" s="14"/>
      <c r="C33" s="26" t="s">
        <v>40</v>
      </c>
      <c r="D33" s="16">
        <v>565296.48</v>
      </c>
      <c r="E33" s="19">
        <v>-51123.8</v>
      </c>
      <c r="F33" s="16">
        <f t="shared" si="4"/>
        <v>514172.68</v>
      </c>
      <c r="G33" s="16">
        <v>478627.8</v>
      </c>
      <c r="H33" s="16">
        <v>478627.8</v>
      </c>
      <c r="I33" s="16">
        <v>478627.8</v>
      </c>
      <c r="J33" s="16">
        <v>478627.8</v>
      </c>
      <c r="K33" s="16">
        <f t="shared" si="5"/>
        <v>35544.880000000005</v>
      </c>
    </row>
    <row r="34" spans="1:14" x14ac:dyDescent="0.25">
      <c r="B34" s="14"/>
      <c r="C34" s="26" t="s">
        <v>41</v>
      </c>
      <c r="D34" s="16">
        <v>419318.63</v>
      </c>
      <c r="E34" s="19">
        <v>153103</v>
      </c>
      <c r="F34" s="16">
        <f t="shared" si="4"/>
        <v>572421.63</v>
      </c>
      <c r="G34" s="16">
        <v>572421.63</v>
      </c>
      <c r="H34" s="16">
        <v>572421.63</v>
      </c>
      <c r="I34" s="16">
        <v>572421.63</v>
      </c>
      <c r="J34" s="16">
        <v>572421.63</v>
      </c>
      <c r="K34" s="16">
        <f t="shared" si="5"/>
        <v>0</v>
      </c>
    </row>
    <row r="35" spans="1:14" x14ac:dyDescent="0.25">
      <c r="B35" s="20" t="s">
        <v>42</v>
      </c>
      <c r="C35" s="21"/>
      <c r="D35" s="22">
        <f>SUM(D36:D36)</f>
        <v>0</v>
      </c>
      <c r="E35" s="23">
        <f>SUM(E36:E36)</f>
        <v>366089</v>
      </c>
      <c r="F35" s="22">
        <f>+D35+E35</f>
        <v>366089</v>
      </c>
      <c r="G35" s="22">
        <f>+G36</f>
        <v>356379</v>
      </c>
      <c r="H35" s="24">
        <f>+H36</f>
        <v>356379</v>
      </c>
      <c r="I35" s="22">
        <f>+I36</f>
        <v>356379</v>
      </c>
      <c r="J35" s="22">
        <f>+J36</f>
        <v>356379</v>
      </c>
      <c r="K35" s="22">
        <f t="shared" ref="K35" si="6">+K36</f>
        <v>9710</v>
      </c>
    </row>
    <row r="36" spans="1:14" ht="26.4" x14ac:dyDescent="0.3">
      <c r="B36" s="14"/>
      <c r="C36" s="15" t="s">
        <v>43</v>
      </c>
      <c r="D36" s="22">
        <v>0</v>
      </c>
      <c r="E36" s="19">
        <v>366089</v>
      </c>
      <c r="F36" s="16">
        <f>+D36+E36</f>
        <v>366089</v>
      </c>
      <c r="G36" s="30">
        <v>356379</v>
      </c>
      <c r="H36" s="30">
        <v>356379</v>
      </c>
      <c r="I36" s="30">
        <v>356379</v>
      </c>
      <c r="J36" s="27">
        <v>356379</v>
      </c>
      <c r="K36" s="16">
        <f t="shared" si="5"/>
        <v>9710</v>
      </c>
    </row>
    <row r="37" spans="1:14" x14ac:dyDescent="0.25">
      <c r="B37" s="20" t="s">
        <v>44</v>
      </c>
      <c r="C37" s="21"/>
      <c r="D37" s="22">
        <f>SUM(D38:D41)</f>
        <v>65000</v>
      </c>
      <c r="E37" s="23">
        <f t="shared" ref="E37:K37" si="7">SUM(E38:E41)</f>
        <v>3394861.1900000004</v>
      </c>
      <c r="F37" s="22">
        <f t="shared" si="7"/>
        <v>3459861.1900000004</v>
      </c>
      <c r="G37" s="22">
        <f t="shared" si="7"/>
        <v>3340154.5300000003</v>
      </c>
      <c r="H37" s="22">
        <f t="shared" si="7"/>
        <v>3340154.5300000003</v>
      </c>
      <c r="I37" s="22">
        <f t="shared" si="7"/>
        <v>3340154.5300000003</v>
      </c>
      <c r="J37" s="24">
        <f t="shared" si="7"/>
        <v>3340154.5300000003</v>
      </c>
      <c r="K37" s="22">
        <f t="shared" si="7"/>
        <v>119706.65999999992</v>
      </c>
      <c r="M37" s="18"/>
      <c r="N37" s="31"/>
    </row>
    <row r="38" spans="1:14" ht="14.4" x14ac:dyDescent="0.3">
      <c r="B38" s="14"/>
      <c r="C38" s="26" t="s">
        <v>45</v>
      </c>
      <c r="D38" s="16">
        <v>65000</v>
      </c>
      <c r="E38" s="19">
        <v>1209311.74</v>
      </c>
      <c r="F38" s="16">
        <f>+D38+E38</f>
        <v>1274311.74</v>
      </c>
      <c r="G38" s="30">
        <v>1211601.08</v>
      </c>
      <c r="H38" s="30">
        <v>1211601.08</v>
      </c>
      <c r="I38" s="30">
        <v>1211601.08</v>
      </c>
      <c r="J38" s="27">
        <v>1211601.08</v>
      </c>
      <c r="K38" s="16">
        <f t="shared" si="5"/>
        <v>62710.659999999916</v>
      </c>
    </row>
    <row r="39" spans="1:14" ht="14.4" x14ac:dyDescent="0.3">
      <c r="B39" s="14"/>
      <c r="C39" s="26" t="s">
        <v>46</v>
      </c>
      <c r="D39" s="28">
        <v>0</v>
      </c>
      <c r="E39" s="19">
        <v>195395.5</v>
      </c>
      <c r="F39" s="16">
        <f t="shared" ref="F39:F41" si="8">+D39+E39</f>
        <v>195395.5</v>
      </c>
      <c r="G39" s="30">
        <v>195395.5</v>
      </c>
      <c r="H39" s="30">
        <v>195395.5</v>
      </c>
      <c r="I39" s="30">
        <v>195395.5</v>
      </c>
      <c r="J39" s="27">
        <v>195395.5</v>
      </c>
      <c r="K39" s="16">
        <f t="shared" si="5"/>
        <v>0</v>
      </c>
    </row>
    <row r="40" spans="1:14" ht="14.4" x14ac:dyDescent="0.3">
      <c r="B40" s="14"/>
      <c r="C40" s="26" t="s">
        <v>47</v>
      </c>
      <c r="D40" s="28">
        <v>0</v>
      </c>
      <c r="E40" s="16">
        <v>2759.09</v>
      </c>
      <c r="F40" s="16">
        <f t="shared" si="8"/>
        <v>2759.09</v>
      </c>
      <c r="G40" s="30">
        <v>2759.09</v>
      </c>
      <c r="H40" s="30">
        <v>2759.09</v>
      </c>
      <c r="I40" s="30">
        <v>2759.09</v>
      </c>
      <c r="J40" s="27">
        <v>2759.09</v>
      </c>
      <c r="K40" s="16">
        <f t="shared" si="5"/>
        <v>0</v>
      </c>
    </row>
    <row r="41" spans="1:14" ht="14.4" x14ac:dyDescent="0.3">
      <c r="B41" s="14"/>
      <c r="C41" s="26" t="s">
        <v>48</v>
      </c>
      <c r="D41" s="28">
        <v>0</v>
      </c>
      <c r="E41" s="19">
        <v>1987394.86</v>
      </c>
      <c r="F41" s="16">
        <f t="shared" si="8"/>
        <v>1987394.86</v>
      </c>
      <c r="G41" s="30">
        <v>1930398.86</v>
      </c>
      <c r="H41" s="30">
        <v>1930398.86</v>
      </c>
      <c r="I41" s="30">
        <v>1930398.86</v>
      </c>
      <c r="J41" s="27">
        <v>1930398.86</v>
      </c>
      <c r="K41" s="16">
        <f t="shared" si="5"/>
        <v>56996</v>
      </c>
    </row>
    <row r="42" spans="1:14" x14ac:dyDescent="0.25">
      <c r="B42" s="20" t="s">
        <v>49</v>
      </c>
      <c r="C42" s="21"/>
      <c r="D42" s="28">
        <f>SUBTOTAL(9,D43)</f>
        <v>0</v>
      </c>
      <c r="E42" s="32">
        <f t="shared" ref="E42:J42" si="9">SUBTOTAL(9,E43)</f>
        <v>1145655.5</v>
      </c>
      <c r="F42" s="28">
        <f t="shared" si="9"/>
        <v>1145655.5</v>
      </c>
      <c r="G42" s="22">
        <f t="shared" si="9"/>
        <v>1141197.73</v>
      </c>
      <c r="H42" s="22">
        <f t="shared" si="9"/>
        <v>1141197.73</v>
      </c>
      <c r="I42" s="22">
        <f t="shared" si="9"/>
        <v>1141197.73</v>
      </c>
      <c r="J42" s="24">
        <f t="shared" si="9"/>
        <v>1141197.73</v>
      </c>
      <c r="K42" s="33">
        <f>SUBTOTAL(9,K43)</f>
        <v>4457.7700000000186</v>
      </c>
    </row>
    <row r="43" spans="1:14" x14ac:dyDescent="0.25">
      <c r="B43" s="14"/>
      <c r="C43" s="26" t="s">
        <v>50</v>
      </c>
      <c r="D43" s="28">
        <v>0</v>
      </c>
      <c r="E43" s="16">
        <v>1145655.5</v>
      </c>
      <c r="F43" s="16">
        <f>+D43+E43</f>
        <v>1145655.5</v>
      </c>
      <c r="G43" s="16">
        <v>1141197.73</v>
      </c>
      <c r="H43" s="16">
        <v>1141197.73</v>
      </c>
      <c r="I43" s="16">
        <v>1141197.73</v>
      </c>
      <c r="J43" s="16">
        <v>1141197.73</v>
      </c>
      <c r="K43" s="16">
        <f>+F43-H43</f>
        <v>4457.7700000000186</v>
      </c>
    </row>
    <row r="44" spans="1:14" ht="12.75" customHeight="1" x14ac:dyDescent="0.25">
      <c r="B44" s="20" t="s">
        <v>51</v>
      </c>
      <c r="C44" s="21"/>
      <c r="D44" s="33">
        <f>SUBTOTAL(9,D45)</f>
        <v>480423.56</v>
      </c>
      <c r="E44" s="34">
        <f t="shared" ref="E44:J44" si="10">SUBTOTAL(9,E45)</f>
        <v>89397.77</v>
      </c>
      <c r="F44" s="33">
        <f t="shared" si="10"/>
        <v>569821.32999999996</v>
      </c>
      <c r="G44" s="28">
        <f t="shared" si="10"/>
        <v>0</v>
      </c>
      <c r="H44" s="28">
        <f t="shared" si="10"/>
        <v>0</v>
      </c>
      <c r="I44" s="28">
        <f t="shared" si="10"/>
        <v>0</v>
      </c>
      <c r="J44" s="28">
        <f t="shared" si="10"/>
        <v>0</v>
      </c>
      <c r="K44" s="33">
        <f>SUBTOTAL(9,K45)</f>
        <v>569821.32999999996</v>
      </c>
      <c r="N44" s="31"/>
    </row>
    <row r="45" spans="1:14" ht="14.4" customHeight="1" x14ac:dyDescent="0.3">
      <c r="B45" s="25"/>
      <c r="C45" s="15" t="s">
        <v>52</v>
      </c>
      <c r="D45" s="35">
        <v>480423.56</v>
      </c>
      <c r="E45" s="27">
        <v>89397.77</v>
      </c>
      <c r="F45" s="35">
        <f>+D45+E45</f>
        <v>569821.32999999996</v>
      </c>
      <c r="G45" s="28">
        <v>0</v>
      </c>
      <c r="H45" s="28">
        <v>0</v>
      </c>
      <c r="I45" s="28">
        <v>0</v>
      </c>
      <c r="J45" s="28">
        <v>0</v>
      </c>
      <c r="K45" s="16">
        <f t="shared" si="5"/>
        <v>569821.32999999996</v>
      </c>
      <c r="M45" s="31"/>
      <c r="N45" s="18"/>
    </row>
    <row r="46" spans="1:14" s="40" customFormat="1" ht="14.4" customHeight="1" x14ac:dyDescent="0.25">
      <c r="A46" s="36"/>
      <c r="B46" s="37"/>
      <c r="C46" s="38" t="s">
        <v>53</v>
      </c>
      <c r="D46" s="39">
        <f>+D10+D16+D25+D35+D37+D42+D44</f>
        <v>34691568.460000001</v>
      </c>
      <c r="E46" s="39">
        <f>+E10+E16+E25+E35+E37+E42+E44</f>
        <v>21026933.800000001</v>
      </c>
      <c r="F46" s="39">
        <f t="shared" ref="F46:J46" si="11">+F10+F16+F25+F35+F37+F42+F44</f>
        <v>55718502.259999998</v>
      </c>
      <c r="G46" s="39">
        <f>+G10+G16+G25+G35+G37+G42+G44</f>
        <v>54397824.599999994</v>
      </c>
      <c r="H46" s="39">
        <f t="shared" si="11"/>
        <v>54397824.599999994</v>
      </c>
      <c r="I46" s="39">
        <f t="shared" si="11"/>
        <v>54397824.599999994</v>
      </c>
      <c r="J46" s="39">
        <f t="shared" si="11"/>
        <v>54331123.019999996</v>
      </c>
      <c r="K46" s="39">
        <f>+K10+K16+K25+K35+K37+K42+K44</f>
        <v>1320677.660000002</v>
      </c>
      <c r="L46" s="36"/>
      <c r="N46" s="41"/>
    </row>
    <row r="48" spans="1:14" x14ac:dyDescent="0.25">
      <c r="B48" s="2" t="s">
        <v>54</v>
      </c>
      <c r="F48" s="42"/>
      <c r="G48" s="42"/>
      <c r="H48" s="43"/>
      <c r="I48" s="42"/>
      <c r="J48" s="42"/>
      <c r="K48" s="42"/>
    </row>
    <row r="49" spans="1:13" x14ac:dyDescent="0.25">
      <c r="A49" s="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3"/>
    </row>
    <row r="52" spans="1:13" x14ac:dyDescent="0.25">
      <c r="A52" s="3"/>
      <c r="L52" s="3"/>
      <c r="M52" s="40"/>
    </row>
    <row r="53" spans="1:13" x14ac:dyDescent="0.25">
      <c r="A53" s="3"/>
      <c r="L53" s="3"/>
      <c r="M53" s="40"/>
    </row>
    <row r="57" spans="1:13" x14ac:dyDescent="0.25">
      <c r="A57" s="3"/>
      <c r="L57" s="3"/>
      <c r="M57" s="40"/>
    </row>
  </sheetData>
  <mergeCells count="14">
    <mergeCell ref="B44:C44"/>
    <mergeCell ref="B49:K49"/>
    <mergeCell ref="B10:C10"/>
    <mergeCell ref="B16:C16"/>
    <mergeCell ref="B25:C25"/>
    <mergeCell ref="B35:C35"/>
    <mergeCell ref="B37:C37"/>
    <mergeCell ref="B42:C42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55118110236220474" bottom="0.35433070866141736" header="0.31496062992125984" footer="0.31496062992125984"/>
  <pageSetup scale="76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2018-01-30T21:32:31Z</cp:lastPrinted>
  <dcterms:created xsi:type="dcterms:W3CDTF">2018-01-30T21:30:30Z</dcterms:created>
  <dcterms:modified xsi:type="dcterms:W3CDTF">2018-01-30T21:33:10Z</dcterms:modified>
</cp:coreProperties>
</file>